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18195" windowHeight="7170"/>
  </bookViews>
  <sheets>
    <sheet name="Sheet1" sheetId="1" r:id="rId1"/>
  </sheets>
  <calcPr calcId="145621"/>
</workbook>
</file>

<file path=xl/calcChain.xml><?xml version="1.0" encoding="utf-8"?>
<calcChain xmlns="http://schemas.openxmlformats.org/spreadsheetml/2006/main">
  <c r="D26" i="1" l="1"/>
  <c r="E26" i="1" s="1"/>
  <c r="D25" i="1"/>
  <c r="E25" i="1" s="1"/>
  <c r="D24" i="1"/>
  <c r="E24" i="1" s="1"/>
  <c r="D23" i="1"/>
  <c r="E23" i="1" s="1"/>
  <c r="N19" i="1" l="1"/>
  <c r="N20" i="1" s="1"/>
  <c r="K5" i="1"/>
  <c r="N5" i="1"/>
  <c r="N4" i="1" s="1"/>
  <c r="K19" i="1"/>
  <c r="N18" i="1"/>
  <c r="K18" i="1"/>
  <c r="N6" i="1"/>
  <c r="K6" i="1"/>
  <c r="Q19" i="1" l="1"/>
  <c r="Q20" i="1" s="1"/>
  <c r="K20" i="1"/>
  <c r="Q5" i="1"/>
  <c r="Q4" i="1" s="1"/>
  <c r="K4" i="1"/>
  <c r="I13" i="1"/>
  <c r="I11" i="1" s="1"/>
  <c r="Q13" i="1"/>
  <c r="Q11" i="1" s="1"/>
</calcChain>
</file>

<file path=xl/sharedStrings.xml><?xml version="1.0" encoding="utf-8"?>
<sst xmlns="http://schemas.openxmlformats.org/spreadsheetml/2006/main" count="20" uniqueCount="16">
  <si>
    <t>Rated Lift Capacity</t>
  </si>
  <si>
    <t>Actual Weight of the Boat</t>
  </si>
  <si>
    <t>Cradle Length Bow to Stern</t>
  </si>
  <si>
    <t>Pounds</t>
  </si>
  <si>
    <t>Feet</t>
  </si>
  <si>
    <t>Move CG to Port in Feet</t>
  </si>
  <si>
    <t>Move CG to Bow in Feet</t>
  </si>
  <si>
    <t>Move CG to Stern in Feet</t>
  </si>
  <si>
    <t>Total Stern</t>
  </si>
  <si>
    <t>Total Port</t>
  </si>
  <si>
    <t>Total Bow</t>
  </si>
  <si>
    <t>Total Starboard</t>
  </si>
  <si>
    <t>Cradle Width Port To Starboard</t>
  </si>
  <si>
    <t>Move CG to Starboard in Feet</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</si>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</sst>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i/>
      <sz val="11"/>
      <color theme="1"/>
      <name val="Calibri"/>
      <family val="2"/>
      <scheme val="minor"/>
    </font>
    <font>
      <b/>
      <i/>
      <sz val="24"/>
      <color theme="1"/>
      <name val="Calibri"/>
      <family val="2"/>
      <scheme val="minor"/>
    </font>
    <font>
      <b/>
      <i/>
      <sz val="11"/>
      <color rgb="FFFF0000"/>
      <name val="Calibri"/>
      <family val="2"/>
      <scheme val="minor"/>
    </font>
    <font>
      <b/>
      <i/>
      <sz val="11"/>
      <color rgb="FF0070C0"/>
      <name val="Calibri"/>
      <family val="2"/>
      <scheme val="minor"/>
    </font>
    <font>
      <sz val="11"/>
      <color rgb="FF00B050"/>
      <name val="Calibri"/>
      <family val="2"/>
      <scheme val="minor"/>
    </font>
    <font>
      <sz val="11"/>
      <color rgb="FF7030A0"/>
      <name val="Calibri"/>
      <family val="2"/>
      <scheme val="minor"/>
    </font>
    <font>
      <b/>
      <i/>
      <sz val="16"/>
      <color rgb="FF0070C0"/>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19">
    <xf numFmtId="0" fontId="0" fillId="0" borderId="0" xfId="0"/>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0" fillId="0" borderId="0" xfId="0" applyBorder="1"/>
    <xf numFmtId="0" fontId="3" fillId="0" borderId="0" xfId="0" applyFont="1" applyBorder="1" applyAlignment="1">
      <alignment horizontal="center" vertical="center"/>
    </xf>
    <xf numFmtId="164" fontId="5" fillId="0" borderId="0" xfId="0" applyNumberFormat="1" applyFont="1" applyBorder="1" applyAlignment="1">
      <alignment horizontal="center" vertical="center"/>
    </xf>
    <xf numFmtId="0" fontId="0" fillId="0" borderId="0" xfId="0" applyBorder="1" applyAlignment="1">
      <alignment horizontal="center" vertical="center"/>
    </xf>
    <xf numFmtId="0" fontId="6" fillId="2" borderId="0" xfId="0" applyFont="1" applyFill="1" applyBorder="1" applyAlignment="1">
      <alignment horizontal="center" vertical="center"/>
    </xf>
    <xf numFmtId="0" fontId="6" fillId="0" borderId="0" xfId="0" applyFont="1" applyBorder="1" applyAlignment="1">
      <alignment horizontal="center" vertical="center"/>
    </xf>
    <xf numFmtId="0" fontId="5" fillId="0" borderId="0" xfId="0" applyFont="1" applyBorder="1"/>
    <xf numFmtId="0" fontId="6" fillId="0" borderId="0" xfId="0" applyFont="1" applyBorder="1"/>
    <xf numFmtId="0" fontId="4"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vertical="center"/>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1524000</xdr:colOff>
      <xdr:row>7</xdr:row>
      <xdr:rowOff>104775</xdr:rowOff>
    </xdr:from>
    <xdr:to>
      <xdr:col>15</xdr:col>
      <xdr:colOff>590550</xdr:colOff>
      <xdr:row>16</xdr:row>
      <xdr:rowOff>15689</xdr:rowOff>
    </xdr:to>
    <xdr:pic>
      <xdr:nvPicPr>
        <xdr:cNvPr id="3" name="Picture 2"/>
        <xdr:cNvPicPr>
          <a:picLocks noChangeAspect="1"/>
        </xdr:cNvPicPr>
      </xdr:nvPicPr>
      <xdr:blipFill>
        <a:blip xmlns:r="http://schemas.openxmlformats.org/officeDocument/2006/relationships" r:embed="rId1"/>
        <a:stretch>
          <a:fillRect/>
        </a:stretch>
      </xdr:blipFill>
      <xdr:spPr>
        <a:xfrm>
          <a:off x="2133600" y="4524375"/>
          <a:ext cx="4019550" cy="1666875"/>
        </a:xfrm>
        <a:prstGeom prst="rect">
          <a:avLst/>
        </a:prstGeom>
      </xdr:spPr>
    </xdr:pic>
    <xdr:clientData/>
  </xdr:twoCellAnchor>
  <xdr:twoCellAnchor>
    <xdr:from>
      <xdr:col>10</xdr:col>
      <xdr:colOff>561976</xdr:colOff>
      <xdr:row>6</xdr:row>
      <xdr:rowOff>123826</xdr:rowOff>
    </xdr:from>
    <xdr:to>
      <xdr:col>11</xdr:col>
      <xdr:colOff>66675</xdr:colOff>
      <xdr:row>7</xdr:row>
      <xdr:rowOff>38100</xdr:rowOff>
    </xdr:to>
    <xdr:sp macro="" textlink="">
      <xdr:nvSpPr>
        <xdr:cNvPr id="4" name="Flowchart: Or 3"/>
        <xdr:cNvSpPr/>
      </xdr:nvSpPr>
      <xdr:spPr>
        <a:xfrm>
          <a:off x="6677026" y="885826"/>
          <a:ext cx="114299" cy="104774"/>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542925</xdr:colOff>
      <xdr:row>16</xdr:row>
      <xdr:rowOff>66676</xdr:rowOff>
    </xdr:from>
    <xdr:to>
      <xdr:col>11</xdr:col>
      <xdr:colOff>57150</xdr:colOff>
      <xdr:row>16</xdr:row>
      <xdr:rowOff>180976</xdr:rowOff>
    </xdr:to>
    <xdr:sp macro="" textlink="">
      <xdr:nvSpPr>
        <xdr:cNvPr id="10" name="Flowchart: Or 9"/>
        <xdr:cNvSpPr/>
      </xdr:nvSpPr>
      <xdr:spPr>
        <a:xfrm>
          <a:off x="5276850" y="2752726"/>
          <a:ext cx="123825" cy="114300"/>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276225</xdr:colOff>
      <xdr:row>6</xdr:row>
      <xdr:rowOff>114300</xdr:rowOff>
    </xdr:from>
    <xdr:to>
      <xdr:col>13</xdr:col>
      <xdr:colOff>381000</xdr:colOff>
      <xdr:row>7</xdr:row>
      <xdr:rowOff>28574</xdr:rowOff>
    </xdr:to>
    <xdr:sp macro="" textlink="">
      <xdr:nvSpPr>
        <xdr:cNvPr id="11" name="Flowchart: Or 10"/>
        <xdr:cNvSpPr/>
      </xdr:nvSpPr>
      <xdr:spPr>
        <a:xfrm>
          <a:off x="4400550" y="4343400"/>
          <a:ext cx="104775" cy="104774"/>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314325</xdr:colOff>
      <xdr:row>16</xdr:row>
      <xdr:rowOff>76201</xdr:rowOff>
    </xdr:from>
    <xdr:to>
      <xdr:col>13</xdr:col>
      <xdr:colOff>438150</xdr:colOff>
      <xdr:row>17</xdr:row>
      <xdr:rowOff>1</xdr:rowOff>
    </xdr:to>
    <xdr:sp macro="" textlink="">
      <xdr:nvSpPr>
        <xdr:cNvPr id="12" name="Flowchart: Or 11"/>
        <xdr:cNvSpPr/>
      </xdr:nvSpPr>
      <xdr:spPr>
        <a:xfrm>
          <a:off x="4438650" y="6229351"/>
          <a:ext cx="123825" cy="114300"/>
        </a:xfrm>
        <a:prstGeom prst="flowChartOr">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49936</xdr:colOff>
      <xdr:row>7</xdr:row>
      <xdr:rowOff>22756</xdr:rowOff>
    </xdr:from>
    <xdr:to>
      <xdr:col>13</xdr:col>
      <xdr:colOff>420016</xdr:colOff>
      <xdr:row>16</xdr:row>
      <xdr:rowOff>173762</xdr:rowOff>
    </xdr:to>
    <xdr:cxnSp macro="">
      <xdr:nvCxnSpPr>
        <xdr:cNvPr id="17" name="Straight Connector 16"/>
        <xdr:cNvCxnSpPr>
          <a:stCxn id="4" idx="5"/>
          <a:endCxn id="12" idx="5"/>
        </xdr:cNvCxnSpPr>
      </xdr:nvCxnSpPr>
      <xdr:spPr>
        <a:xfrm>
          <a:off x="6774586" y="975256"/>
          <a:ext cx="1589280" cy="188455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39016</xdr:colOff>
      <xdr:row>6</xdr:row>
      <xdr:rowOff>177269</xdr:rowOff>
    </xdr:from>
    <xdr:to>
      <xdr:col>13</xdr:col>
      <xdr:colOff>356131</xdr:colOff>
      <xdr:row>16</xdr:row>
      <xdr:rowOff>83415</xdr:rowOff>
    </xdr:to>
    <xdr:cxnSp macro="">
      <xdr:nvCxnSpPr>
        <xdr:cNvPr id="24" name="Straight Connector 23"/>
        <xdr:cNvCxnSpPr>
          <a:endCxn id="10" idx="7"/>
        </xdr:cNvCxnSpPr>
      </xdr:nvCxnSpPr>
      <xdr:spPr>
        <a:xfrm flipH="1">
          <a:off x="5382541" y="939269"/>
          <a:ext cx="1964940" cy="18301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582706</xdr:colOff>
      <xdr:row>10</xdr:row>
      <xdr:rowOff>179292</xdr:rowOff>
    </xdr:from>
    <xdr:to>
      <xdr:col>12</xdr:col>
      <xdr:colOff>392205</xdr:colOff>
      <xdr:row>12</xdr:row>
      <xdr:rowOff>145675</xdr:rowOff>
    </xdr:to>
    <xdr:sp macro="" textlink="">
      <xdr:nvSpPr>
        <xdr:cNvPr id="26" name="Oval 25"/>
        <xdr:cNvSpPr/>
      </xdr:nvSpPr>
      <xdr:spPr>
        <a:xfrm>
          <a:off x="7496735" y="2173939"/>
          <a:ext cx="414617" cy="358589"/>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a:p>
          <a:pPr algn="l"/>
          <a:endParaRPr lang="en-US" sz="1100"/>
        </a:p>
        <a:p>
          <a:pPr algn="l"/>
          <a:endParaRPr lang="en-US" sz="1100"/>
        </a:p>
      </xdr:txBody>
    </xdr:sp>
    <xdr:clientData/>
  </xdr:twoCellAnchor>
  <xdr:twoCellAnchor editAs="oneCell">
    <xdr:from>
      <xdr:col>11</xdr:col>
      <xdr:colOff>335055</xdr:colOff>
      <xdr:row>10</xdr:row>
      <xdr:rowOff>179854</xdr:rowOff>
    </xdr:from>
    <xdr:to>
      <xdr:col>13</xdr:col>
      <xdr:colOff>77881</xdr:colOff>
      <xdr:row>12</xdr:row>
      <xdr:rowOff>127186</xdr:rowOff>
    </xdr:to>
    <xdr:pic>
      <xdr:nvPicPr>
        <xdr:cNvPr id="40" name="Picture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49084" y="2174501"/>
          <a:ext cx="953061" cy="339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22412</xdr:colOff>
      <xdr:row>1</xdr:row>
      <xdr:rowOff>123265</xdr:rowOff>
    </xdr:from>
    <xdr:ext cx="4751294" cy="3104029"/>
    <xdr:sp macro="" textlink="">
      <xdr:nvSpPr>
        <xdr:cNvPr id="2" name="TextBox 1"/>
        <xdr:cNvSpPr txBox="1"/>
      </xdr:nvSpPr>
      <xdr:spPr>
        <a:xfrm>
          <a:off x="627530" y="313765"/>
          <a:ext cx="4751294" cy="3104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1" i="1"/>
            <a:t>Lift Selector</a:t>
          </a:r>
        </a:p>
        <a:p>
          <a:pPr algn="l"/>
          <a:r>
            <a:rPr lang="en-US" sz="1100" b="1" i="1" baseline="0"/>
            <a:t>    </a:t>
          </a:r>
          <a:r>
            <a:rPr lang="en-US" sz="1100" b="1" i="1"/>
            <a:t>Most people believe as long as their boat weighs less than the capacity of their lift. They are safe. Hopefully they are correct, however the capacity of the lift can easily be overloaded with a lighter boat.</a:t>
          </a:r>
        </a:p>
        <a:p>
          <a:pPr algn="l"/>
          <a:r>
            <a:rPr lang="en-US" sz="1100" b="1" i="1"/>
            <a:t>    The lifts</a:t>
          </a:r>
          <a:r>
            <a:rPr lang="en-US" sz="1100" b="1" i="1" baseline="0"/>
            <a:t> are all designed to have the Center of Gravity "CG" equlally spaced Bow to Stern and Port to Starboard. This is not always possible or practical. </a:t>
          </a:r>
        </a:p>
        <a:p>
          <a:pPr algn="l"/>
          <a:r>
            <a:rPr lang="en-US" sz="1100" b="1" i="1" baseline="0"/>
            <a:t>Populate the top of the chart below with the Lift and Boat specs.</a:t>
          </a:r>
        </a:p>
        <a:p>
          <a:pPr algn="l"/>
          <a:r>
            <a:rPr lang="en-US" sz="1100" b="1" i="1" baseline="0"/>
            <a:t>Move the CG by typing how far you want to move it in any direction. Do not use both Port and Starboard or Bow and Stern at the same time this will confuse the spreadsheet. The closer your Boat weight is to the rating of the lift the more critical the position becomes.</a:t>
          </a:r>
        </a:p>
        <a:p>
          <a:pPr algn="l"/>
          <a:r>
            <a:rPr lang="en-US" sz="1100" b="1" i="1" baseline="0"/>
            <a:t>The chart below will demonstrate how this is possible. Move the position of the CG Port to Starboard and Bow to Stern. You can change any of the Specs. in the chart to fit your needs.</a:t>
          </a:r>
        </a:p>
        <a:p>
          <a:pPr algn="ctr"/>
          <a:r>
            <a:rPr lang="en-US" sz="1400" b="1" i="1" baseline="0">
              <a:solidFill>
                <a:srgbClr val="FF0000"/>
              </a:solidFill>
            </a:rPr>
            <a:t>If you are above 75% of the Lifts rating take the boat to a marina and have it weighed</a:t>
          </a:r>
          <a:endParaRPr lang="en-US" sz="1400" b="1" i="1">
            <a:solidFill>
              <a:srgbClr val="FF0000"/>
            </a:solidFill>
          </a:endParaRPr>
        </a:p>
      </xdr:txBody>
    </xdr:sp>
    <xdr:clientData/>
  </xdr:oneCellAnchor>
  <xdr:twoCellAnchor>
    <xdr:from>
      <xdr:col>7</xdr:col>
      <xdr:colOff>0</xdr:colOff>
      <xdr:row>21</xdr:row>
      <xdr:rowOff>1</xdr:rowOff>
    </xdr:from>
    <xdr:to>
      <xdr:col>15</xdr:col>
      <xdr:colOff>235324</xdr:colOff>
      <xdr:row>24</xdr:row>
      <xdr:rowOff>1</xdr:rowOff>
    </xdr:to>
    <xdr:sp macro="" textlink="">
      <xdr:nvSpPr>
        <xdr:cNvPr id="6" name="TextBox 5"/>
        <xdr:cNvSpPr txBox="1"/>
      </xdr:nvSpPr>
      <xdr:spPr>
        <a:xfrm>
          <a:off x="6645088" y="4269442"/>
          <a:ext cx="4908177"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7030A0"/>
              </a:solidFill>
            </a:rPr>
            <a:t>Orange background with purple letters   Max. Load at that corner</a:t>
          </a:r>
        </a:p>
        <a:p>
          <a:r>
            <a:rPr lang="en-US" sz="1100">
              <a:solidFill>
                <a:srgbClr val="00B050"/>
              </a:solidFill>
            </a:rPr>
            <a:t>Green  numbers are the amount of load at that point based on the data  provided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2"/>
  <sheetViews>
    <sheetView tabSelected="1" topLeftCell="A2" zoomScale="85" zoomScaleNormal="85" workbookViewId="0">
      <selection activeCell="F30" sqref="F30"/>
    </sheetView>
  </sheetViews>
  <sheetFormatPr defaultRowHeight="15" x14ac:dyDescent="0.25"/>
  <cols>
    <col min="1" max="1" width="9.140625" customWidth="1"/>
    <col min="2" max="2" width="31.140625" customWidth="1"/>
    <col min="3" max="3" width="9.140625" style="1"/>
    <col min="4" max="4" width="9.28515625" style="1" bestFit="1" customWidth="1"/>
    <col min="5" max="5" width="9.7109375" bestFit="1" customWidth="1"/>
    <col min="6" max="6" width="12.28515625" customWidth="1"/>
    <col min="7" max="7" width="19.140625" customWidth="1"/>
    <col min="8" max="8" width="14.28515625" hidden="1" customWidth="1"/>
    <col min="9" max="9" width="9.85546875" customWidth="1"/>
    <col min="14" max="14" width="14.7109375" customWidth="1"/>
    <col min="16" max="16" width="15.5703125" bestFit="1" customWidth="1"/>
  </cols>
  <sheetData>
    <row r="1" spans="2:17" x14ac:dyDescent="0.25">
      <c r="C1" s="2"/>
      <c r="D1" s="2"/>
    </row>
    <row r="2" spans="2:17" ht="21" x14ac:dyDescent="0.25">
      <c r="B2" s="18"/>
      <c r="C2" s="2"/>
      <c r="D2" s="2"/>
    </row>
    <row r="3" spans="2:17" x14ac:dyDescent="0.25">
      <c r="B3" s="4"/>
      <c r="C3" s="5"/>
    </row>
    <row r="4" spans="2:17" x14ac:dyDescent="0.25">
      <c r="B4" s="4"/>
      <c r="C4" s="5"/>
      <c r="D4" s="2"/>
      <c r="I4" s="7"/>
      <c r="J4" s="7"/>
      <c r="K4" s="8" t="str">
        <f>IF(K5&gt;0.25*C18,"OVERLOAD","SAFE")</f>
        <v>OVERLOAD</v>
      </c>
      <c r="L4" s="7"/>
      <c r="M4" s="7"/>
      <c r="N4" s="8" t="str">
        <f>IF(N5&gt;0.25*C18,"OVERLOAD","SAFE")</f>
        <v>SAFE</v>
      </c>
      <c r="O4" s="7"/>
      <c r="P4" s="7"/>
      <c r="Q4" s="8" t="str">
        <f>IF(Q5&gt;0.5*C18,"OVERLOAD","SAFE")</f>
        <v>SAFE</v>
      </c>
    </row>
    <row r="5" spans="2:17" x14ac:dyDescent="0.25">
      <c r="B5" s="4"/>
      <c r="C5" s="5"/>
      <c r="I5" s="7"/>
      <c r="J5" s="7"/>
      <c r="K5" s="9">
        <f>(0.25*C19)-(0.5*E24)+(0.5*E23)+(0.5*E26)-(0.5*E25)</f>
        <v>2523.75</v>
      </c>
      <c r="L5" s="10"/>
      <c r="M5" s="10"/>
      <c r="N5" s="9">
        <f>(0.25*C19)-(0.5*E24)+(0.5*E23)+(0.5*E25)-(0.5*E26)</f>
        <v>2336.25</v>
      </c>
      <c r="O5" s="7"/>
      <c r="P5" s="15" t="s">
        <v>9</v>
      </c>
      <c r="Q5" s="9">
        <f>K5+N5</f>
        <v>4860</v>
      </c>
    </row>
    <row r="6" spans="2:17" ht="17.25" customHeight="1" x14ac:dyDescent="0.25">
      <c r="B6" s="4"/>
      <c r="C6" s="5"/>
      <c r="I6" s="7"/>
      <c r="J6" s="7"/>
      <c r="K6" s="11">
        <f>0.25*C18</f>
        <v>2500</v>
      </c>
      <c r="L6" s="12"/>
      <c r="M6" s="12"/>
      <c r="N6" s="11">
        <f>0.25*C18</f>
        <v>2500</v>
      </c>
      <c r="O6" s="7"/>
      <c r="P6" s="7"/>
      <c r="Q6" s="13"/>
    </row>
    <row r="7" spans="2:17" x14ac:dyDescent="0.25">
      <c r="B7" s="4"/>
      <c r="C7" s="5"/>
      <c r="I7" s="7"/>
      <c r="J7" s="7"/>
      <c r="K7" s="14"/>
      <c r="L7" s="14"/>
      <c r="M7" s="14"/>
      <c r="N7" s="14"/>
      <c r="O7" s="7"/>
      <c r="P7" s="7"/>
      <c r="Q7" s="13"/>
    </row>
    <row r="8" spans="2:17" x14ac:dyDescent="0.25">
      <c r="B8" s="4"/>
      <c r="C8" s="5"/>
      <c r="I8" s="7"/>
      <c r="J8" s="7"/>
      <c r="K8" s="14"/>
      <c r="L8" s="14"/>
      <c r="M8" s="14"/>
      <c r="N8" s="14"/>
      <c r="O8" s="7"/>
      <c r="P8" s="7"/>
      <c r="Q8" s="13"/>
    </row>
    <row r="9" spans="2:17" x14ac:dyDescent="0.25">
      <c r="B9" s="4"/>
      <c r="C9" s="5"/>
      <c r="J9" s="7"/>
      <c r="K9" s="14"/>
      <c r="L9" s="14"/>
      <c r="M9" s="14"/>
      <c r="N9" s="14"/>
      <c r="O9" s="7"/>
      <c r="P9" s="7"/>
    </row>
    <row r="10" spans="2:17" ht="13.5" customHeight="1" x14ac:dyDescent="0.25">
      <c r="B10" s="4"/>
      <c r="C10" s="5"/>
      <c r="J10" s="7"/>
      <c r="K10" s="14"/>
      <c r="L10" s="14"/>
      <c r="M10" s="14"/>
      <c r="N10" s="14"/>
      <c r="O10" s="7"/>
      <c r="P10" s="7"/>
    </row>
    <row r="11" spans="2:17" x14ac:dyDescent="0.25">
      <c r="B11" s="4"/>
      <c r="C11" s="5"/>
      <c r="I11" s="8" t="str">
        <f>IF(I13&gt;0.5*C18,"OVERLOAD","SAFE")</f>
        <v>SAFE</v>
      </c>
      <c r="J11" s="7"/>
      <c r="K11" s="14"/>
      <c r="L11" s="14"/>
      <c r="M11" s="14"/>
      <c r="N11" s="14"/>
      <c r="O11" s="7"/>
      <c r="P11" s="7"/>
      <c r="Q11" s="8" t="str">
        <f>IF(Q13&gt;0.5*C18,"OVERLOAD","SAFE")</f>
        <v>SAFE</v>
      </c>
    </row>
    <row r="12" spans="2:17" ht="15.75" customHeight="1" x14ac:dyDescent="0.5">
      <c r="B12" s="3"/>
      <c r="C12" s="3"/>
      <c r="D12" s="3"/>
      <c r="E12" s="3"/>
      <c r="I12" s="15" t="s">
        <v>8</v>
      </c>
      <c r="J12" s="7"/>
      <c r="K12" s="14"/>
      <c r="L12" s="14"/>
      <c r="M12" s="14"/>
      <c r="N12" s="14"/>
      <c r="O12" s="7"/>
      <c r="P12" s="16"/>
      <c r="Q12" s="15" t="s">
        <v>10</v>
      </c>
    </row>
    <row r="13" spans="2:17" x14ac:dyDescent="0.25">
      <c r="I13" s="9">
        <f>K5+K19</f>
        <v>4687.5</v>
      </c>
      <c r="J13" s="7"/>
      <c r="K13" s="14"/>
      <c r="L13" s="14"/>
      <c r="M13" s="14"/>
      <c r="N13" s="14"/>
      <c r="O13" s="7"/>
      <c r="P13" s="7"/>
      <c r="Q13" s="9">
        <f>N5+N19</f>
        <v>4312.5</v>
      </c>
    </row>
    <row r="14" spans="2:17" ht="15.75" customHeight="1" x14ac:dyDescent="0.25">
      <c r="I14" s="7"/>
      <c r="J14" s="7"/>
      <c r="K14" s="14"/>
      <c r="L14" s="14"/>
      <c r="M14" s="14"/>
      <c r="N14" s="14"/>
      <c r="O14" s="7"/>
      <c r="P14" s="7"/>
      <c r="Q14" s="13"/>
    </row>
    <row r="15" spans="2:17" x14ac:dyDescent="0.25">
      <c r="I15" s="7"/>
      <c r="J15" s="7"/>
      <c r="K15" s="14"/>
      <c r="L15" s="14"/>
      <c r="M15" s="14"/>
      <c r="N15" s="14"/>
      <c r="O15" s="7"/>
      <c r="P15" s="7"/>
      <c r="Q15" s="13"/>
    </row>
    <row r="16" spans="2:17" ht="18.75" customHeight="1" x14ac:dyDescent="0.25">
      <c r="I16" s="7"/>
      <c r="J16" s="7"/>
      <c r="K16" s="14"/>
      <c r="L16" s="14"/>
      <c r="M16" s="14"/>
      <c r="N16" s="14"/>
      <c r="O16" s="7"/>
      <c r="P16" s="7"/>
      <c r="Q16" s="13"/>
    </row>
    <row r="17" spans="2:17" ht="18" customHeight="1" x14ac:dyDescent="0.25">
      <c r="I17" s="7"/>
      <c r="J17" s="7"/>
      <c r="K17" s="14"/>
      <c r="L17" s="14"/>
      <c r="M17" s="14"/>
      <c r="N17" s="14"/>
      <c r="O17" s="7"/>
      <c r="P17" s="7"/>
      <c r="Q17" s="13"/>
    </row>
    <row r="18" spans="2:17" ht="17.25" customHeight="1" x14ac:dyDescent="0.25">
      <c r="B18" s="3" t="s">
        <v>0</v>
      </c>
      <c r="C18" s="3">
        <v>10000</v>
      </c>
      <c r="D18" s="3" t="s">
        <v>3</v>
      </c>
      <c r="E18" s="3"/>
      <c r="I18" s="7"/>
      <c r="J18" s="7"/>
      <c r="K18" s="11">
        <f>0.25*C18</f>
        <v>2500</v>
      </c>
      <c r="L18" s="12"/>
      <c r="M18" s="12"/>
      <c r="N18" s="11">
        <f>0.25*C18</f>
        <v>2500</v>
      </c>
      <c r="O18" s="7"/>
      <c r="P18" s="7"/>
      <c r="Q18" s="13"/>
    </row>
    <row r="19" spans="2:17" ht="18.75" customHeight="1" x14ac:dyDescent="0.25">
      <c r="B19" s="3" t="s">
        <v>1</v>
      </c>
      <c r="C19" s="3">
        <v>9000</v>
      </c>
      <c r="D19" s="3" t="s">
        <v>3</v>
      </c>
      <c r="E19" s="3"/>
      <c r="I19" s="7"/>
      <c r="J19" s="7"/>
      <c r="K19" s="9">
        <f>(0.25*C19)+(0.5*E24)-(0.5*E23)+(0.5*E26)-(0.5*E25)</f>
        <v>2163.75</v>
      </c>
      <c r="L19" s="17"/>
      <c r="M19" s="10"/>
      <c r="N19" s="9">
        <f>(0.25*C19)+(0.5*E24)-(0.5*E23)+(0.5*E25)-(0.5*E26)</f>
        <v>1976.25</v>
      </c>
      <c r="O19" s="7"/>
      <c r="P19" s="15" t="s">
        <v>11</v>
      </c>
      <c r="Q19" s="9">
        <f>K19+N19</f>
        <v>4140</v>
      </c>
    </row>
    <row r="20" spans="2:17" x14ac:dyDescent="0.25">
      <c r="B20" s="3" t="s">
        <v>12</v>
      </c>
      <c r="C20" s="3">
        <v>12.5</v>
      </c>
      <c r="D20" s="3" t="s">
        <v>4</v>
      </c>
      <c r="E20" s="3"/>
      <c r="I20" s="7"/>
      <c r="J20" s="7"/>
      <c r="K20" s="8" t="str">
        <f>IF(K19&gt;0.25*C18,"OVERLOAD","SAFE")</f>
        <v>SAFE</v>
      </c>
      <c r="L20" s="7"/>
      <c r="M20" s="7"/>
      <c r="N20" s="8" t="str">
        <f>IF(N19&gt;0.25*C18,"OVERLOAD","SAFE")</f>
        <v>SAFE</v>
      </c>
      <c r="O20" s="7"/>
      <c r="P20" s="7"/>
      <c r="Q20" s="8" t="str">
        <f>IF(Q19&gt;0.5*C18,"OVERLOAD","SAFE")</f>
        <v>SAFE</v>
      </c>
    </row>
    <row r="21" spans="2:17" x14ac:dyDescent="0.25">
      <c r="B21" s="3" t="s">
        <v>2</v>
      </c>
      <c r="C21" s="3">
        <v>24</v>
      </c>
      <c r="D21" s="3" t="s">
        <v>4</v>
      </c>
      <c r="E21" s="3"/>
    </row>
    <row r="22" spans="2:17" x14ac:dyDescent="0.25">
      <c r="B22" s="3"/>
      <c r="C22" s="3" t="s">
        <v>4</v>
      </c>
      <c r="D22" s="3" t="s">
        <v>14</v>
      </c>
      <c r="E22" s="3" t="s">
        <v>3</v>
      </c>
    </row>
    <row r="23" spans="2:17" x14ac:dyDescent="0.25">
      <c r="B23" s="3" t="s">
        <v>5</v>
      </c>
      <c r="C23" s="3">
        <v>2</v>
      </c>
      <c r="D23" s="6">
        <f>IF(C23&gt;0,C23/C20,0)</f>
        <v>0.16</v>
      </c>
      <c r="E23" s="6">
        <f>IF(D23&gt;0,(D23)*(0.25*C19),0)</f>
        <v>360</v>
      </c>
    </row>
    <row r="24" spans="2:17" x14ac:dyDescent="0.25">
      <c r="B24" s="3" t="s">
        <v>13</v>
      </c>
      <c r="C24" s="3">
        <v>0</v>
      </c>
      <c r="D24" s="6">
        <f>IF(C24&gt;0,C24/C20,0)</f>
        <v>0</v>
      </c>
      <c r="E24" s="6">
        <f>IF(D24&gt;0,(D24)*(0.25*C19),0)</f>
        <v>0</v>
      </c>
    </row>
    <row r="25" spans="2:17" ht="18" customHeight="1" x14ac:dyDescent="0.25">
      <c r="B25" s="3" t="s">
        <v>6</v>
      </c>
      <c r="C25" s="3">
        <v>0</v>
      </c>
      <c r="D25" s="6">
        <f>IF(C25&gt;0,C25/C21,0)</f>
        <v>0</v>
      </c>
      <c r="E25" s="6">
        <f>IF(D25&gt;0,(D25)*(0.25*C19),0)</f>
        <v>0</v>
      </c>
    </row>
    <row r="26" spans="2:17" x14ac:dyDescent="0.25">
      <c r="B26" s="3" t="s">
        <v>7</v>
      </c>
      <c r="C26" s="3">
        <v>2</v>
      </c>
      <c r="D26" s="6">
        <f>IF(C26&gt;0,C26/C21,0)</f>
        <v>8.3333333333333329E-2</v>
      </c>
      <c r="E26" s="6">
        <f>IF(D26&gt;0,(D26)*(0.25*C19),0)</f>
        <v>187.5</v>
      </c>
      <c r="Q26" t="s">
        <v>15</v>
      </c>
    </row>
    <row r="32" spans="2:17" ht="15.75" customHeight="1" x14ac:dyDescent="0.25"/>
  </sheetData>
  <pageMargins left="0.7" right="0.7" top="0.75" bottom="0.75" header="0.3" footer="0.3"/>
  <pageSetup scale="85"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george</cp:lastModifiedBy>
  <cp:lastPrinted>2014-03-10T18:02:08Z</cp:lastPrinted>
  <dcterms:created xsi:type="dcterms:W3CDTF">2014-03-10T17:14:14Z</dcterms:created>
  <dcterms:modified xsi:type="dcterms:W3CDTF">2019-01-08T15:46:15Z</dcterms:modified>
</cp:coreProperties>
</file>